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1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0" i="2"/>
  <c r="J195" s="1"/>
  <c r="K274"/>
  <c r="K11"/>
  <c r="K195"/>
  <c r="K194"/>
  <c r="K192"/>
  <c r="K191"/>
  <c r="J194"/>
  <c r="J192"/>
  <c r="F272"/>
  <c r="F271"/>
  <c r="F270"/>
  <c r="F269"/>
  <c r="F268"/>
  <c r="L267"/>
  <c r="K267"/>
  <c r="J267"/>
  <c r="I267"/>
  <c r="H267"/>
  <c r="G267"/>
  <c r="F265"/>
  <c r="F264"/>
  <c r="F263"/>
  <c r="F262"/>
  <c r="F261"/>
  <c r="L260"/>
  <c r="K260"/>
  <c r="J260"/>
  <c r="I260"/>
  <c r="H260"/>
  <c r="G260"/>
  <c r="I171"/>
  <c r="F267" l="1"/>
  <c r="F260"/>
  <c r="L123"/>
  <c r="L122"/>
  <c r="L120"/>
  <c r="K123"/>
  <c r="K122"/>
  <c r="K120"/>
  <c r="J123"/>
  <c r="J122"/>
  <c r="J120"/>
  <c r="I159"/>
  <c r="I147"/>
  <c r="I135"/>
  <c r="I129"/>
  <c r="I93"/>
  <c r="I87"/>
  <c r="I75"/>
  <c r="I51"/>
  <c r="F51" s="1"/>
  <c r="J213"/>
  <c r="G122"/>
  <c r="G120"/>
  <c r="G14"/>
  <c r="I120"/>
  <c r="H122"/>
  <c r="H120"/>
  <c r="G124"/>
  <c r="L47"/>
  <c r="J17"/>
  <c r="I80"/>
  <c r="I78"/>
  <c r="I194"/>
  <c r="I192"/>
  <c r="I193"/>
  <c r="H195"/>
  <c r="I239"/>
  <c r="J239"/>
  <c r="H213"/>
  <c r="G183"/>
  <c r="H171"/>
  <c r="G171"/>
  <c r="G159"/>
  <c r="H135"/>
  <c r="H129"/>
  <c r="H111"/>
  <c r="G111"/>
  <c r="I105"/>
  <c r="H105"/>
  <c r="G105"/>
  <c r="I99"/>
  <c r="H99"/>
  <c r="H93"/>
  <c r="G93"/>
  <c r="G81" s="1"/>
  <c r="H87"/>
  <c r="F76"/>
  <c r="F74"/>
  <c r="F73"/>
  <c r="F72"/>
  <c r="F67"/>
  <c r="F64"/>
  <c r="F63"/>
  <c r="F62"/>
  <c r="F61"/>
  <c r="F60"/>
  <c r="F58"/>
  <c r="F57"/>
  <c r="F55"/>
  <c r="F54"/>
  <c r="F52"/>
  <c r="F50"/>
  <c r="F49"/>
  <c r="F48"/>
  <c r="F46"/>
  <c r="F44"/>
  <c r="F43"/>
  <c r="F42"/>
  <c r="F40"/>
  <c r="F38"/>
  <c r="F37"/>
  <c r="F36"/>
  <c r="F34"/>
  <c r="F32"/>
  <c r="F31"/>
  <c r="F30"/>
  <c r="F28"/>
  <c r="F27"/>
  <c r="F26"/>
  <c r="F25"/>
  <c r="F24"/>
  <c r="F22"/>
  <c r="F20"/>
  <c r="F19"/>
  <c r="F18"/>
  <c r="H75"/>
  <c r="H12"/>
  <c r="G13"/>
  <c r="F13" s="1"/>
  <c r="G12"/>
  <c r="I21"/>
  <c r="G17"/>
  <c r="G23"/>
  <c r="G33"/>
  <c r="H39"/>
  <c r="H15" s="1"/>
  <c r="G39"/>
  <c r="F39" s="1"/>
  <c r="G41"/>
  <c r="G47"/>
  <c r="H56"/>
  <c r="F56" s="1"/>
  <c r="G53"/>
  <c r="G15" l="1"/>
  <c r="H123"/>
  <c r="G35"/>
  <c r="G123"/>
  <c r="G29"/>
  <c r="I81"/>
  <c r="H53"/>
  <c r="I123"/>
  <c r="F75"/>
  <c r="I15"/>
  <c r="F21"/>
  <c r="H14"/>
  <c r="F33"/>
  <c r="J193"/>
  <c r="F258"/>
  <c r="F257"/>
  <c r="F256"/>
  <c r="F255"/>
  <c r="F254"/>
  <c r="L253"/>
  <c r="K253"/>
  <c r="J253"/>
  <c r="I253"/>
  <c r="H253"/>
  <c r="G253"/>
  <c r="F251"/>
  <c r="F250"/>
  <c r="F249"/>
  <c r="F248"/>
  <c r="F247"/>
  <c r="L246"/>
  <c r="K246"/>
  <c r="J246"/>
  <c r="J191" s="1"/>
  <c r="I246"/>
  <c r="H246"/>
  <c r="G246"/>
  <c r="J80"/>
  <c r="J78"/>
  <c r="I12"/>
  <c r="F253" l="1"/>
  <c r="F246"/>
  <c r="F118"/>
  <c r="I113"/>
  <c r="F117"/>
  <c r="F116"/>
  <c r="F115"/>
  <c r="F114"/>
  <c r="L113"/>
  <c r="K113"/>
  <c r="J113"/>
  <c r="H113"/>
  <c r="G113"/>
  <c r="I14"/>
  <c r="F113" l="1"/>
  <c r="J81"/>
  <c r="J83" l="1"/>
  <c r="I219"/>
  <c r="I195" s="1"/>
  <c r="I215" l="1"/>
  <c r="L276" l="1"/>
  <c r="K276"/>
  <c r="I276"/>
  <c r="H276"/>
  <c r="G276"/>
  <c r="F193"/>
  <c r="F229"/>
  <c r="F241"/>
  <c r="F235"/>
  <c r="F223"/>
  <c r="F217"/>
  <c r="F211"/>
  <c r="F205"/>
  <c r="F199"/>
  <c r="F187"/>
  <c r="F181"/>
  <c r="F175"/>
  <c r="F169"/>
  <c r="F163"/>
  <c r="F157"/>
  <c r="J276" l="1"/>
  <c r="F145"/>
  <c r="F139"/>
  <c r="F133"/>
  <c r="F127"/>
  <c r="I122"/>
  <c r="F121"/>
  <c r="F109"/>
  <c r="F103" l="1"/>
  <c r="F97"/>
  <c r="F91"/>
  <c r="F79"/>
  <c r="F85"/>
  <c r="J14"/>
  <c r="K14"/>
  <c r="L14"/>
  <c r="F14" l="1"/>
  <c r="F276"/>
  <c r="F244"/>
  <c r="F243"/>
  <c r="F242"/>
  <c r="F240"/>
  <c r="L239"/>
  <c r="K239"/>
  <c r="H239"/>
  <c r="G239"/>
  <c r="F239" l="1"/>
  <c r="J15"/>
  <c r="J12"/>
  <c r="F45" l="1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L143"/>
  <c r="K137"/>
  <c r="L137"/>
  <c r="L131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119" l="1"/>
  <c r="L277"/>
  <c r="L77"/>
  <c r="L12"/>
  <c r="L275" s="1"/>
  <c r="L15"/>
  <c r="L278" s="1"/>
  <c r="L16"/>
  <c r="L279" s="1"/>
  <c r="L17"/>
  <c r="K12"/>
  <c r="K15"/>
  <c r="K16"/>
  <c r="K17"/>
  <c r="L53"/>
  <c r="L41"/>
  <c r="L35"/>
  <c r="L29"/>
  <c r="L23"/>
  <c r="F12" l="1"/>
  <c r="F15"/>
  <c r="L11"/>
  <c r="L274" s="1"/>
  <c r="F213"/>
  <c r="I233"/>
  <c r="J233"/>
  <c r="H233"/>
  <c r="G233"/>
  <c r="I83"/>
  <c r="F233" l="1"/>
  <c r="I209"/>
  <c r="F93"/>
  <c r="F111"/>
  <c r="F171"/>
  <c r="F159"/>
  <c r="F105"/>
  <c r="J59" l="1"/>
  <c r="I59"/>
  <c r="H59"/>
  <c r="G59"/>
  <c r="G11" s="1"/>
  <c r="J185"/>
  <c r="I185"/>
  <c r="H185"/>
  <c r="G185"/>
  <c r="F59" l="1"/>
  <c r="F185"/>
  <c r="K209"/>
  <c r="K196"/>
  <c r="K167"/>
  <c r="K161"/>
  <c r="K155"/>
  <c r="K143"/>
  <c r="K131"/>
  <c r="K125"/>
  <c r="K124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119" l="1"/>
  <c r="K277"/>
  <c r="K77"/>
  <c r="K279"/>
  <c r="K278"/>
  <c r="K275"/>
  <c r="F183"/>
  <c r="H194"/>
  <c r="G179" l="1"/>
  <c r="I179"/>
  <c r="J179"/>
  <c r="H179"/>
  <c r="G107"/>
  <c r="I107"/>
  <c r="J107"/>
  <c r="H107"/>
  <c r="F107" l="1"/>
  <c r="F179"/>
  <c r="F219"/>
  <c r="H16" l="1"/>
  <c r="I16"/>
  <c r="J16"/>
  <c r="G192"/>
  <c r="H192"/>
  <c r="G194"/>
  <c r="G195"/>
  <c r="G196"/>
  <c r="H196"/>
  <c r="I196"/>
  <c r="J196"/>
  <c r="H101"/>
  <c r="I101"/>
  <c r="J101"/>
  <c r="H95"/>
  <c r="I95"/>
  <c r="J95"/>
  <c r="J89"/>
  <c r="I89"/>
  <c r="H89"/>
  <c r="H83"/>
  <c r="H82"/>
  <c r="I82"/>
  <c r="J82"/>
  <c r="H80"/>
  <c r="I277"/>
  <c r="H78"/>
  <c r="H71"/>
  <c r="H65" s="1"/>
  <c r="I71"/>
  <c r="I65" s="1"/>
  <c r="H70"/>
  <c r="I70"/>
  <c r="J70"/>
  <c r="H69"/>
  <c r="I69"/>
  <c r="I278" s="1"/>
  <c r="J69"/>
  <c r="H68"/>
  <c r="I68"/>
  <c r="J68"/>
  <c r="H66"/>
  <c r="I66"/>
  <c r="I275" s="1"/>
  <c r="J66"/>
  <c r="F16" l="1"/>
  <c r="H277"/>
  <c r="I77"/>
  <c r="J278"/>
  <c r="J77"/>
  <c r="J277"/>
  <c r="F195"/>
  <c r="F196"/>
  <c r="F192"/>
  <c r="F194"/>
  <c r="H81"/>
  <c r="H278" s="1"/>
  <c r="H275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3"/>
  <c r="J137"/>
  <c r="J131"/>
  <c r="J125"/>
  <c r="J124"/>
  <c r="F122"/>
  <c r="F120"/>
  <c r="J53"/>
  <c r="J47"/>
  <c r="J41"/>
  <c r="J35"/>
  <c r="J29"/>
  <c r="J23"/>
  <c r="J119" l="1"/>
  <c r="J11"/>
  <c r="J275"/>
  <c r="J279"/>
  <c r="J274" l="1"/>
  <c r="N274" s="1"/>
  <c r="I23" l="1"/>
  <c r="H23"/>
  <c r="F23" l="1"/>
  <c r="F129"/>
  <c r="F123" l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l="1"/>
  <c r="F143"/>
  <c r="F137"/>
  <c r="F131"/>
  <c r="F125"/>
  <c r="F209"/>
  <c r="I17"/>
  <c r="H17"/>
  <c r="F17" l="1"/>
  <c r="I203"/>
  <c r="H203"/>
  <c r="G203"/>
  <c r="G215"/>
  <c r="F203" l="1"/>
  <c r="I155"/>
  <c r="I124"/>
  <c r="H124"/>
  <c r="F124" l="1"/>
  <c r="G66"/>
  <c r="F66" s="1"/>
  <c r="G68"/>
  <c r="F68" s="1"/>
  <c r="G69"/>
  <c r="G278" s="1"/>
  <c r="G70"/>
  <c r="F70" s="1"/>
  <c r="G71"/>
  <c r="F71" s="1"/>
  <c r="F69" l="1"/>
  <c r="F278" s="1"/>
  <c r="G65"/>
  <c r="F65" l="1"/>
  <c r="G78"/>
  <c r="F78" s="1"/>
  <c r="F275" s="1"/>
  <c r="G80"/>
  <c r="G82"/>
  <c r="G89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F53" s="1"/>
  <c r="I47"/>
  <c r="H47"/>
  <c r="I41"/>
  <c r="H41"/>
  <c r="H35"/>
  <c r="I35"/>
  <c r="I29"/>
  <c r="I191" l="1"/>
  <c r="F35"/>
  <c r="G119"/>
  <c r="F89"/>
  <c r="G77"/>
  <c r="H119"/>
  <c r="I119"/>
  <c r="F41"/>
  <c r="I11"/>
  <c r="H191"/>
  <c r="F47"/>
  <c r="F80"/>
  <c r="F277" s="1"/>
  <c r="G277"/>
  <c r="F197"/>
  <c r="F155"/>
  <c r="F215"/>
  <c r="F82"/>
  <c r="F279" s="1"/>
  <c r="G279"/>
  <c r="F167"/>
  <c r="F161"/>
  <c r="F221"/>
  <c r="G275"/>
  <c r="G191"/>
  <c r="I279"/>
  <c r="H279"/>
  <c r="H29"/>
  <c r="G274" l="1"/>
  <c r="F77"/>
  <c r="I274"/>
  <c r="N275" s="1"/>
  <c r="F29"/>
  <c r="H11"/>
  <c r="F11" s="1"/>
  <c r="F191"/>
  <c r="F119"/>
  <c r="H274" l="1"/>
  <c r="F274"/>
</calcChain>
</file>

<file path=xl/sharedStrings.xml><?xml version="1.0" encoding="utf-8"?>
<sst xmlns="http://schemas.openxmlformats.org/spreadsheetml/2006/main" count="493" uniqueCount="202">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</sst>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2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7"/>
  <sheetViews>
    <sheetView tabSelected="1" view="pageBreakPreview" topLeftCell="A236" zoomScale="130" zoomScaleNormal="100" zoomScaleSheetLayoutView="130" workbookViewId="0">
      <selection activeCell="J250" sqref="J250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62" t="s">
        <v>192</v>
      </c>
      <c r="H1" s="162"/>
      <c r="I1" s="162"/>
      <c r="J1" s="162"/>
      <c r="K1" s="162"/>
      <c r="L1" s="162"/>
    </row>
    <row r="2" spans="1:53" ht="10.5" customHeight="1">
      <c r="A2" s="31"/>
      <c r="B2" s="31"/>
      <c r="C2" s="31"/>
      <c r="D2" s="31"/>
      <c r="E2" s="31"/>
      <c r="F2" s="32"/>
      <c r="G2" s="162"/>
      <c r="H2" s="162"/>
      <c r="I2" s="162"/>
      <c r="J2" s="162"/>
      <c r="K2" s="162"/>
      <c r="L2" s="162"/>
    </row>
    <row r="3" spans="1:53" ht="21.75" customHeight="1">
      <c r="A3" s="160" t="s">
        <v>77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53" ht="12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53" ht="1.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53" ht="21.75" customHeight="1">
      <c r="A6" s="149" t="s">
        <v>48</v>
      </c>
      <c r="B6" s="149" t="s">
        <v>49</v>
      </c>
      <c r="C6" s="149" t="s">
        <v>50</v>
      </c>
      <c r="D6" s="149" t="s">
        <v>51</v>
      </c>
      <c r="E6" s="149" t="s">
        <v>52</v>
      </c>
      <c r="F6" s="149" t="s">
        <v>53</v>
      </c>
      <c r="G6" s="149" t="s">
        <v>76</v>
      </c>
      <c r="H6" s="152"/>
      <c r="I6" s="152"/>
      <c r="J6" s="152"/>
      <c r="K6" s="152"/>
      <c r="L6" s="152"/>
    </row>
    <row r="7" spans="1:53" ht="21.75" customHeight="1">
      <c r="A7" s="150"/>
      <c r="B7" s="150"/>
      <c r="C7" s="150"/>
      <c r="D7" s="150"/>
      <c r="E7" s="150"/>
      <c r="F7" s="150"/>
      <c r="G7" s="151"/>
      <c r="H7" s="153"/>
      <c r="I7" s="153"/>
      <c r="J7" s="153"/>
      <c r="K7" s="153"/>
      <c r="L7" s="153"/>
    </row>
    <row r="8" spans="1:53" s="31" customFormat="1" ht="21.75" customHeight="1">
      <c r="A8" s="150"/>
      <c r="B8" s="150"/>
      <c r="C8" s="150"/>
      <c r="D8" s="150"/>
      <c r="E8" s="150"/>
      <c r="F8" s="150"/>
      <c r="G8" s="149" t="s">
        <v>70</v>
      </c>
      <c r="H8" s="149" t="s">
        <v>73</v>
      </c>
      <c r="I8" s="149" t="s">
        <v>103</v>
      </c>
      <c r="J8" s="156" t="s">
        <v>127</v>
      </c>
      <c r="K8" s="154" t="s">
        <v>138</v>
      </c>
      <c r="L8" s="154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51"/>
      <c r="B9" s="151"/>
      <c r="C9" s="151"/>
      <c r="D9" s="151"/>
      <c r="E9" s="151"/>
      <c r="F9" s="151"/>
      <c r="G9" s="150"/>
      <c r="H9" s="150"/>
      <c r="I9" s="150"/>
      <c r="J9" s="156"/>
      <c r="K9" s="155"/>
      <c r="L9" s="155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17" t="s">
        <v>54</v>
      </c>
      <c r="B11" s="120" t="s">
        <v>79</v>
      </c>
      <c r="C11" s="117" t="s">
        <v>181</v>
      </c>
      <c r="D11" s="120" t="s">
        <v>141</v>
      </c>
      <c r="E11" s="25" t="s">
        <v>47</v>
      </c>
      <c r="F11" s="13">
        <f t="shared" ref="F11:F42" si="0">G11+H11+I11+J11+K11+L11</f>
        <v>613682.47415999998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107502.09900000002</v>
      </c>
      <c r="K11" s="69">
        <f>K17+K23+K29+K35+K41+K47+K53+K59</f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18"/>
      <c r="B12" s="121"/>
      <c r="C12" s="118"/>
      <c r="D12" s="121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18"/>
      <c r="B13" s="121"/>
      <c r="C13" s="118"/>
      <c r="D13" s="121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18"/>
      <c r="B14" s="121"/>
      <c r="C14" s="118"/>
      <c r="D14" s="121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18"/>
      <c r="B15" s="121"/>
      <c r="C15" s="118"/>
      <c r="D15" s="121"/>
      <c r="E15" s="25" t="s">
        <v>57</v>
      </c>
      <c r="F15" s="13">
        <f t="shared" si="0"/>
        <v>612073.21758000006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107394.09900000002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9"/>
      <c r="B16" s="122"/>
      <c r="C16" s="119"/>
      <c r="D16" s="122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0" t="s">
        <v>59</v>
      </c>
      <c r="B17" s="129" t="s">
        <v>110</v>
      </c>
      <c r="C17" s="117" t="s">
        <v>165</v>
      </c>
      <c r="D17" s="120" t="s">
        <v>142</v>
      </c>
      <c r="E17" s="25" t="s">
        <v>47</v>
      </c>
      <c r="F17" s="13">
        <f t="shared" si="0"/>
        <v>1727.34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0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/>
      <c r="B18" s="130"/>
      <c r="C18" s="118"/>
      <c r="D18" s="121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1"/>
      <c r="B19" s="130"/>
      <c r="C19" s="118"/>
      <c r="D19" s="121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1"/>
      <c r="B20" s="130"/>
      <c r="C20" s="118"/>
      <c r="D20" s="121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1"/>
      <c r="B21" s="130"/>
      <c r="C21" s="118"/>
      <c r="D21" s="121"/>
      <c r="E21" s="18" t="s">
        <v>57</v>
      </c>
      <c r="F21" s="13">
        <f t="shared" si="0"/>
        <v>1727.34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22"/>
      <c r="B22" s="131"/>
      <c r="C22" s="119"/>
      <c r="D22" s="122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0" t="s">
        <v>60</v>
      </c>
      <c r="B23" s="129" t="s">
        <v>121</v>
      </c>
      <c r="C23" s="117" t="s">
        <v>162</v>
      </c>
      <c r="D23" s="120" t="s">
        <v>143</v>
      </c>
      <c r="E23" s="25" t="s">
        <v>47</v>
      </c>
      <c r="F23" s="13">
        <f t="shared" si="0"/>
        <v>4571.1120000000001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0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/>
      <c r="B24" s="130"/>
      <c r="C24" s="118"/>
      <c r="D24" s="121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1"/>
      <c r="B25" s="130"/>
      <c r="C25" s="118"/>
      <c r="D25" s="121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1"/>
      <c r="B26" s="130"/>
      <c r="C26" s="118"/>
      <c r="D26" s="121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1"/>
      <c r="B27" s="130"/>
      <c r="C27" s="118"/>
      <c r="D27" s="121"/>
      <c r="E27" s="18" t="s">
        <v>57</v>
      </c>
      <c r="F27" s="13">
        <f t="shared" si="0"/>
        <v>4571.1120000000001</v>
      </c>
      <c r="G27" s="17">
        <v>4313.3779999999997</v>
      </c>
      <c r="H27" s="16">
        <v>171</v>
      </c>
      <c r="I27" s="16">
        <v>86.733999999999995</v>
      </c>
      <c r="J27" s="16"/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31"/>
      <c r="C28" s="119"/>
      <c r="D28" s="122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0" t="s">
        <v>61</v>
      </c>
      <c r="B29" s="129" t="s">
        <v>120</v>
      </c>
      <c r="C29" s="117" t="s">
        <v>182</v>
      </c>
      <c r="D29" s="120" t="s">
        <v>144</v>
      </c>
      <c r="E29" s="25" t="s">
        <v>47</v>
      </c>
      <c r="F29" s="13">
        <f t="shared" si="0"/>
        <v>29205.675999999999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5237.1859999999997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1"/>
      <c r="B30" s="130"/>
      <c r="C30" s="118"/>
      <c r="D30" s="121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1"/>
      <c r="B31" s="130"/>
      <c r="C31" s="118"/>
      <c r="D31" s="121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1"/>
      <c r="B32" s="130"/>
      <c r="C32" s="118"/>
      <c r="D32" s="121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1"/>
      <c r="B33" s="130"/>
      <c r="C33" s="118"/>
      <c r="D33" s="121"/>
      <c r="E33" s="18" t="s">
        <v>57</v>
      </c>
      <c r="F33" s="13">
        <f t="shared" si="0"/>
        <v>29205.675999999999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v>5237.1859999999997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22"/>
      <c r="B34" s="131"/>
      <c r="C34" s="119"/>
      <c r="D34" s="122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0" t="s">
        <v>62</v>
      </c>
      <c r="B35" s="129" t="s">
        <v>111</v>
      </c>
      <c r="C35" s="117" t="s">
        <v>183</v>
      </c>
      <c r="D35" s="120" t="s">
        <v>145</v>
      </c>
      <c r="E35" s="25" t="s">
        <v>47</v>
      </c>
      <c r="F35" s="13">
        <f t="shared" si="0"/>
        <v>411273.53200000001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72538.398000000001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1"/>
      <c r="B36" s="130"/>
      <c r="C36" s="118"/>
      <c r="D36" s="121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1"/>
      <c r="B37" s="130"/>
      <c r="C37" s="118"/>
      <c r="D37" s="121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1"/>
      <c r="B38" s="130"/>
      <c r="C38" s="118"/>
      <c r="D38" s="121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1"/>
      <c r="B39" s="130"/>
      <c r="C39" s="118"/>
      <c r="D39" s="121"/>
      <c r="E39" s="25" t="s">
        <v>57</v>
      </c>
      <c r="F39" s="13">
        <f t="shared" si="0"/>
        <v>411273.53200000001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v>72538.398000000001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22"/>
      <c r="B40" s="131"/>
      <c r="C40" s="119"/>
      <c r="D40" s="122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0" t="s">
        <v>74</v>
      </c>
      <c r="B41" s="129" t="s">
        <v>112</v>
      </c>
      <c r="C41" s="117" t="s">
        <v>184</v>
      </c>
      <c r="D41" s="120" t="s">
        <v>146</v>
      </c>
      <c r="E41" s="25" t="s">
        <v>47</v>
      </c>
      <c r="F41" s="13">
        <f t="shared" si="0"/>
        <v>100005.69100000001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17581.243999999999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1"/>
      <c r="B42" s="130"/>
      <c r="C42" s="118"/>
      <c r="D42" s="121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1"/>
      <c r="B43" s="130"/>
      <c r="C43" s="118"/>
      <c r="D43" s="121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1"/>
      <c r="B44" s="130"/>
      <c r="C44" s="118"/>
      <c r="D44" s="121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1"/>
      <c r="B45" s="130"/>
      <c r="C45" s="118"/>
      <c r="D45" s="121"/>
      <c r="E45" s="25" t="s">
        <v>57</v>
      </c>
      <c r="F45" s="13">
        <f t="shared" si="16"/>
        <v>100005.69100000001</v>
      </c>
      <c r="G45" s="17">
        <v>14031.442999999999</v>
      </c>
      <c r="H45" s="16">
        <v>14843.402</v>
      </c>
      <c r="I45" s="16">
        <v>16185.050999999999</v>
      </c>
      <c r="J45" s="17">
        <v>17581.243999999999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22"/>
      <c r="B46" s="131"/>
      <c r="C46" s="119"/>
      <c r="D46" s="122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0" t="s">
        <v>97</v>
      </c>
      <c r="B47" s="129" t="s">
        <v>113</v>
      </c>
      <c r="C47" s="117" t="s">
        <v>185</v>
      </c>
      <c r="D47" s="120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1"/>
      <c r="B48" s="130"/>
      <c r="C48" s="118"/>
      <c r="D48" s="121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1"/>
      <c r="B49" s="130"/>
      <c r="C49" s="118"/>
      <c r="D49" s="121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1"/>
      <c r="B50" s="130"/>
      <c r="C50" s="118"/>
      <c r="D50" s="121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1"/>
      <c r="B51" s="130"/>
      <c r="C51" s="118"/>
      <c r="D51" s="121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97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22"/>
      <c r="B52" s="131"/>
      <c r="C52" s="119"/>
      <c r="D52" s="122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0" t="s">
        <v>101</v>
      </c>
      <c r="B53" s="129" t="s">
        <v>89</v>
      </c>
      <c r="C53" s="117" t="s">
        <v>185</v>
      </c>
      <c r="D53" s="120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1"/>
      <c r="B54" s="130"/>
      <c r="C54" s="118"/>
      <c r="D54" s="121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1"/>
      <c r="B55" s="130"/>
      <c r="C55" s="118"/>
      <c r="D55" s="121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1"/>
      <c r="B56" s="130"/>
      <c r="C56" s="118"/>
      <c r="D56" s="121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1"/>
      <c r="B57" s="130"/>
      <c r="C57" s="118"/>
      <c r="D57" s="121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22"/>
      <c r="B58" s="131"/>
      <c r="C58" s="119"/>
      <c r="D58" s="122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0" t="s">
        <v>128</v>
      </c>
      <c r="B59" s="129" t="s">
        <v>130</v>
      </c>
      <c r="C59" s="111">
        <v>2023</v>
      </c>
      <c r="D59" s="123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1"/>
      <c r="B60" s="130"/>
      <c r="C60" s="128"/>
      <c r="D60" s="124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1"/>
      <c r="B61" s="130"/>
      <c r="C61" s="128"/>
      <c r="D61" s="124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1"/>
      <c r="B62" s="130"/>
      <c r="C62" s="128"/>
      <c r="D62" s="124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1"/>
      <c r="B63" s="130"/>
      <c r="C63" s="128"/>
      <c r="D63" s="124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22"/>
      <c r="B64" s="131"/>
      <c r="C64" s="112"/>
      <c r="D64" s="125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0" t="s">
        <v>63</v>
      </c>
      <c r="B65" s="120" t="s">
        <v>80</v>
      </c>
      <c r="C65" s="117" t="s">
        <v>186</v>
      </c>
      <c r="D65" s="123" t="s">
        <v>148</v>
      </c>
      <c r="E65" s="25" t="s">
        <v>47</v>
      </c>
      <c r="F65" s="13">
        <f t="shared" si="16"/>
        <v>834.55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162.4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1"/>
      <c r="B66" s="121"/>
      <c r="C66" s="118"/>
      <c r="D66" s="124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1"/>
      <c r="B67" s="121"/>
      <c r="C67" s="118"/>
      <c r="D67" s="124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1"/>
      <c r="B68" s="121"/>
      <c r="C68" s="118"/>
      <c r="D68" s="124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1"/>
      <c r="B69" s="121"/>
      <c r="C69" s="118"/>
      <c r="D69" s="124"/>
      <c r="E69" s="25" t="s">
        <v>57</v>
      </c>
      <c r="F69" s="13">
        <f t="shared" si="16"/>
        <v>834.55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162.4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22"/>
      <c r="B70" s="122"/>
      <c r="C70" s="119"/>
      <c r="D70" s="125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0" t="s">
        <v>22</v>
      </c>
      <c r="B71" s="129" t="s">
        <v>106</v>
      </c>
      <c r="C71" s="117" t="s">
        <v>186</v>
      </c>
      <c r="D71" s="123" t="s">
        <v>148</v>
      </c>
      <c r="E71" s="25" t="s">
        <v>47</v>
      </c>
      <c r="F71" s="13">
        <f t="shared" si="16"/>
        <v>834.55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162.4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1"/>
      <c r="B72" s="130"/>
      <c r="C72" s="118"/>
      <c r="D72" s="124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1"/>
      <c r="B73" s="130"/>
      <c r="C73" s="118"/>
      <c r="D73" s="124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1"/>
      <c r="B74" s="130"/>
      <c r="C74" s="118"/>
      <c r="D74" s="124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1"/>
      <c r="B75" s="130"/>
      <c r="C75" s="118"/>
      <c r="D75" s="124"/>
      <c r="E75" s="25" t="s">
        <v>57</v>
      </c>
      <c r="F75" s="13">
        <f t="shared" ref="F75:F106" si="30">G75+H75+I75+J75+K75+L75</f>
        <v>834.55</v>
      </c>
      <c r="G75" s="17">
        <v>200</v>
      </c>
      <c r="H75" s="16">
        <f>200-29.4</f>
        <v>170.6</v>
      </c>
      <c r="I75" s="16">
        <f>139.15</f>
        <v>139.15</v>
      </c>
      <c r="J75" s="16">
        <v>162.4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22"/>
      <c r="B76" s="131"/>
      <c r="C76" s="119"/>
      <c r="D76" s="125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0" t="s">
        <v>64</v>
      </c>
      <c r="B77" s="120" t="s">
        <v>81</v>
      </c>
      <c r="C77" s="117" t="s">
        <v>185</v>
      </c>
      <c r="D77" s="120" t="s">
        <v>149</v>
      </c>
      <c r="E77" s="19" t="s">
        <v>47</v>
      </c>
      <c r="F77" s="13">
        <f t="shared" si="30"/>
        <v>204997.00761999999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36560.891000000003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1"/>
      <c r="B78" s="121"/>
      <c r="C78" s="118"/>
      <c r="D78" s="121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1"/>
      <c r="B79" s="121"/>
      <c r="C79" s="118"/>
      <c r="D79" s="121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1"/>
      <c r="B80" s="121"/>
      <c r="C80" s="118"/>
      <c r="D80" s="121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1"/>
      <c r="B81" s="121"/>
      <c r="C81" s="118"/>
      <c r="D81" s="121"/>
      <c r="E81" s="19" t="s">
        <v>57</v>
      </c>
      <c r="F81" s="13">
        <f t="shared" si="30"/>
        <v>204115.00761999999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36560.891000000003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22"/>
      <c r="B82" s="122"/>
      <c r="C82" s="119"/>
      <c r="D82" s="121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0" t="s">
        <v>65</v>
      </c>
      <c r="B83" s="129" t="s">
        <v>114</v>
      </c>
      <c r="C83" s="117" t="s">
        <v>187</v>
      </c>
      <c r="D83" s="132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1"/>
      <c r="B84" s="130"/>
      <c r="C84" s="118"/>
      <c r="D84" s="133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1"/>
      <c r="B85" s="130"/>
      <c r="C85" s="118"/>
      <c r="D85" s="133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1"/>
      <c r="B86" s="130"/>
      <c r="C86" s="118"/>
      <c r="D86" s="133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1"/>
      <c r="B87" s="130"/>
      <c r="C87" s="118"/>
      <c r="D87" s="133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22"/>
      <c r="B88" s="131"/>
      <c r="C88" s="119"/>
      <c r="D88" s="134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0" t="s">
        <v>2</v>
      </c>
      <c r="B89" s="129" t="s">
        <v>115</v>
      </c>
      <c r="C89" s="117" t="s">
        <v>181</v>
      </c>
      <c r="D89" s="132" t="s">
        <v>151</v>
      </c>
      <c r="E89" s="19" t="s">
        <v>47</v>
      </c>
      <c r="F89" s="13">
        <f t="shared" si="30"/>
        <v>111891.423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19924.977999999999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1"/>
      <c r="B90" s="130"/>
      <c r="C90" s="118"/>
      <c r="D90" s="133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1"/>
      <c r="B91" s="130"/>
      <c r="C91" s="118"/>
      <c r="D91" s="133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1"/>
      <c r="B92" s="130"/>
      <c r="C92" s="118"/>
      <c r="D92" s="133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1"/>
      <c r="B93" s="130"/>
      <c r="C93" s="118"/>
      <c r="D93" s="133"/>
      <c r="E93" s="19" t="s">
        <v>57</v>
      </c>
      <c r="F93" s="13">
        <f t="shared" si="30"/>
        <v>111891.423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v>19924.977999999999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22"/>
      <c r="B94" s="131"/>
      <c r="C94" s="119"/>
      <c r="D94" s="134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0" t="s">
        <v>66</v>
      </c>
      <c r="B95" s="129" t="s">
        <v>116</v>
      </c>
      <c r="C95" s="117" t="s">
        <v>185</v>
      </c>
      <c r="D95" s="132" t="s">
        <v>152</v>
      </c>
      <c r="E95" s="19" t="s">
        <v>47</v>
      </c>
      <c r="F95" s="13">
        <f t="shared" si="30"/>
        <v>42027.279000000002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7983.3140000000003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1"/>
      <c r="B96" s="130"/>
      <c r="C96" s="118"/>
      <c r="D96" s="133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1"/>
      <c r="B97" s="130"/>
      <c r="C97" s="118"/>
      <c r="D97" s="133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1"/>
      <c r="B98" s="130"/>
      <c r="C98" s="118"/>
      <c r="D98" s="133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1"/>
      <c r="B99" s="130"/>
      <c r="C99" s="118"/>
      <c r="D99" s="133"/>
      <c r="E99" s="19" t="s">
        <v>57</v>
      </c>
      <c r="F99" s="13">
        <f t="shared" si="30"/>
        <v>42027.279000000002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v>7983.3140000000003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22"/>
      <c r="B100" s="131"/>
      <c r="C100" s="119"/>
      <c r="D100" s="134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0" t="s">
        <v>91</v>
      </c>
      <c r="B101" s="129" t="s">
        <v>117</v>
      </c>
      <c r="C101" s="117" t="s">
        <v>181</v>
      </c>
      <c r="D101" s="132" t="s">
        <v>153</v>
      </c>
      <c r="E101" s="19" t="s">
        <v>47</v>
      </c>
      <c r="F101" s="13">
        <f t="shared" si="30"/>
        <v>46887.730739999999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8499.5990000000002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1"/>
      <c r="B102" s="130"/>
      <c r="C102" s="118"/>
      <c r="D102" s="133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1"/>
      <c r="B103" s="130"/>
      <c r="C103" s="118"/>
      <c r="D103" s="133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1"/>
      <c r="B104" s="130"/>
      <c r="C104" s="118"/>
      <c r="D104" s="133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1"/>
      <c r="B105" s="130"/>
      <c r="C105" s="118"/>
      <c r="D105" s="133"/>
      <c r="E105" s="19" t="s">
        <v>57</v>
      </c>
      <c r="F105" s="13">
        <f t="shared" si="30"/>
        <v>46887.730739999999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v>8499.5990000000002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22"/>
      <c r="B106" s="131"/>
      <c r="C106" s="119"/>
      <c r="D106" s="134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5" t="s">
        <v>122</v>
      </c>
      <c r="B107" s="129" t="s">
        <v>123</v>
      </c>
      <c r="C107" s="117" t="s">
        <v>133</v>
      </c>
      <c r="D107" s="132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1"/>
      <c r="B108" s="130"/>
      <c r="C108" s="118"/>
      <c r="D108" s="133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1"/>
      <c r="B109" s="130"/>
      <c r="C109" s="118"/>
      <c r="D109" s="133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1"/>
      <c r="B110" s="130"/>
      <c r="C110" s="118"/>
      <c r="D110" s="133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1"/>
      <c r="B111" s="130"/>
      <c r="C111" s="118"/>
      <c r="D111" s="133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31"/>
      <c r="C112" s="119"/>
      <c r="D112" s="134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5" t="s">
        <v>171</v>
      </c>
      <c r="B113" s="129" t="s">
        <v>172</v>
      </c>
      <c r="C113" s="117">
        <v>2024</v>
      </c>
      <c r="D113" s="132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1"/>
      <c r="B114" s="130"/>
      <c r="C114" s="118"/>
      <c r="D114" s="133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1"/>
      <c r="B115" s="130"/>
      <c r="C115" s="118"/>
      <c r="D115" s="133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1"/>
      <c r="B116" s="130"/>
      <c r="C116" s="118"/>
      <c r="D116" s="133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1"/>
      <c r="B117" s="130"/>
      <c r="C117" s="118"/>
      <c r="D117" s="133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2"/>
      <c r="B118" s="131"/>
      <c r="C118" s="119"/>
      <c r="D118" s="134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23" t="s">
        <v>67</v>
      </c>
      <c r="B119" s="123" t="s">
        <v>83</v>
      </c>
      <c r="C119" s="117" t="s">
        <v>181</v>
      </c>
      <c r="D119" s="123" t="s">
        <v>148</v>
      </c>
      <c r="E119" s="26" t="s">
        <v>47</v>
      </c>
      <c r="F119" s="13">
        <f t="shared" si="43"/>
        <v>429959.42689999996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72088.350000000006</v>
      </c>
      <c r="K119" s="73">
        <f t="shared" si="49"/>
        <v>72690.411999999997</v>
      </c>
      <c r="L119" s="73">
        <f t="shared" si="49"/>
        <v>74453.214999999997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24"/>
      <c r="B120" s="124"/>
      <c r="C120" s="118"/>
      <c r="D120" s="124"/>
      <c r="E120" s="26" t="s">
        <v>55</v>
      </c>
      <c r="F120" s="13">
        <f t="shared" si="43"/>
        <v>6283.0180699999992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300.21519999999998</v>
      </c>
      <c r="K120" s="73">
        <f>K126+K132+K138+K144+K156+K162+K168+K174</f>
        <v>0</v>
      </c>
      <c r="L120" s="73">
        <f>L126+L132+L138+L144+L156+L162+L168+L174+L180+L186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24"/>
      <c r="B121" s="124"/>
      <c r="C121" s="118"/>
      <c r="D121" s="124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24"/>
      <c r="B122" s="124"/>
      <c r="C122" s="118"/>
      <c r="D122" s="124"/>
      <c r="E122" s="26" t="s">
        <v>56</v>
      </c>
      <c r="F122" s="13">
        <f t="shared" si="43"/>
        <v>67.527259999999998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15.800800000000001</v>
      </c>
      <c r="K122" s="73">
        <f>K128+K134+K146+K158+K164+K170+K176+K182+K188</f>
        <v>0</v>
      </c>
      <c r="L122" s="73">
        <f>L128+L134+L140+L146+L158+L164+L170+L176+L182+L188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24"/>
      <c r="B123" s="124"/>
      <c r="C123" s="118"/>
      <c r="D123" s="124"/>
      <c r="E123" s="26" t="s">
        <v>57</v>
      </c>
      <c r="F123" s="13">
        <f t="shared" si="43"/>
        <v>423608.88156999997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71772.334000000003</v>
      </c>
      <c r="K123" s="73">
        <f>K129+K135+K141+K147+K159+K165+K171+K177+K183+K189</f>
        <v>72690.411999999997</v>
      </c>
      <c r="L123" s="73">
        <f>L129+L135+L141+L147+L159+L165+L171+L177+L183+L189</f>
        <v>74453.214999999997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25"/>
      <c r="B124" s="125"/>
      <c r="C124" s="119"/>
      <c r="D124" s="125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23" t="s">
        <v>68</v>
      </c>
      <c r="B125" s="163" t="s">
        <v>98</v>
      </c>
      <c r="C125" s="117" t="s">
        <v>188</v>
      </c>
      <c r="D125" s="100" t="s">
        <v>154</v>
      </c>
      <c r="E125" s="26" t="s">
        <v>47</v>
      </c>
      <c r="F125" s="13">
        <f t="shared" si="43"/>
        <v>35146.817499999997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2895.1060000000002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24"/>
      <c r="B126" s="164"/>
      <c r="C126" s="118"/>
      <c r="D126" s="115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24"/>
      <c r="B127" s="164"/>
      <c r="C127" s="118"/>
      <c r="D127" s="115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24"/>
      <c r="B128" s="164"/>
      <c r="C128" s="118"/>
      <c r="D128" s="115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24"/>
      <c r="B129" s="164"/>
      <c r="C129" s="118"/>
      <c r="D129" s="115"/>
      <c r="E129" s="26" t="s">
        <v>57</v>
      </c>
      <c r="F129" s="13">
        <f t="shared" si="43"/>
        <v>35146.817499999997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v>2895.1060000000002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25"/>
      <c r="B130" s="165"/>
      <c r="C130" s="119"/>
      <c r="D130" s="116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23" t="s">
        <v>69</v>
      </c>
      <c r="B131" s="103" t="s">
        <v>164</v>
      </c>
      <c r="C131" s="117" t="s">
        <v>189</v>
      </c>
      <c r="D131" s="100" t="s">
        <v>155</v>
      </c>
      <c r="E131" s="26" t="s">
        <v>47</v>
      </c>
      <c r="F131" s="13">
        <f t="shared" si="43"/>
        <v>1674.9509099999998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241.6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24"/>
      <c r="B132" s="126"/>
      <c r="C132" s="118"/>
      <c r="D132" s="115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24"/>
      <c r="B133" s="126"/>
      <c r="C133" s="118"/>
      <c r="D133" s="115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24"/>
      <c r="B134" s="126"/>
      <c r="C134" s="118"/>
      <c r="D134" s="115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24"/>
      <c r="B135" s="126"/>
      <c r="C135" s="118"/>
      <c r="D135" s="115"/>
      <c r="E135" s="26" t="s">
        <v>57</v>
      </c>
      <c r="F135" s="13">
        <f t="shared" si="43"/>
        <v>1674.9509099999998</v>
      </c>
      <c r="G135" s="16">
        <v>713</v>
      </c>
      <c r="H135" s="17">
        <f>276.60091</f>
        <v>276.60091</v>
      </c>
      <c r="I135" s="16">
        <f>202.15</f>
        <v>202.15</v>
      </c>
      <c r="J135" s="16">
        <v>241.6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25"/>
      <c r="B136" s="127"/>
      <c r="C136" s="119"/>
      <c r="D136" s="116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23" t="s">
        <v>75</v>
      </c>
      <c r="B137" s="103" t="s">
        <v>100</v>
      </c>
      <c r="C137" s="117" t="s">
        <v>193</v>
      </c>
      <c r="D137" s="100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24"/>
      <c r="B138" s="126"/>
      <c r="C138" s="118"/>
      <c r="D138" s="115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24"/>
      <c r="B139" s="126"/>
      <c r="C139" s="118"/>
      <c r="D139" s="115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24"/>
      <c r="B140" s="126"/>
      <c r="C140" s="118"/>
      <c r="D140" s="115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24"/>
      <c r="B141" s="126"/>
      <c r="C141" s="118"/>
      <c r="D141" s="115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25"/>
      <c r="B142" s="127"/>
      <c r="C142" s="119"/>
      <c r="D142" s="116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23" t="s">
        <v>95</v>
      </c>
      <c r="B143" s="103" t="s">
        <v>99</v>
      </c>
      <c r="C143" s="117" t="s">
        <v>190</v>
      </c>
      <c r="D143" s="100" t="s">
        <v>157</v>
      </c>
      <c r="E143" s="26" t="s">
        <v>47</v>
      </c>
      <c r="F143" s="13">
        <f t="shared" si="56"/>
        <v>1933.3409999999999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24"/>
      <c r="B144" s="126"/>
      <c r="C144" s="118"/>
      <c r="D144" s="115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24"/>
      <c r="B145" s="126"/>
      <c r="C145" s="118"/>
      <c r="D145" s="115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24"/>
      <c r="B146" s="126"/>
      <c r="C146" s="118"/>
      <c r="D146" s="115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24"/>
      <c r="B147" s="126"/>
      <c r="C147" s="118"/>
      <c r="D147" s="115"/>
      <c r="E147" s="26" t="s">
        <v>57</v>
      </c>
      <c r="F147" s="13">
        <f t="shared" si="56"/>
        <v>1933.3409999999999</v>
      </c>
      <c r="G147" s="17"/>
      <c r="H147" s="16">
        <v>61.08</v>
      </c>
      <c r="I147" s="17">
        <f>1872.261</f>
        <v>1872.261</v>
      </c>
      <c r="J147" s="17"/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25"/>
      <c r="B148" s="127"/>
      <c r="C148" s="119"/>
      <c r="D148" s="116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>
      <c r="A149" s="123" t="s">
        <v>92</v>
      </c>
      <c r="B149" s="103" t="s">
        <v>191</v>
      </c>
      <c r="C149" s="117"/>
      <c r="D149" s="100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>
      <c r="A150" s="124"/>
      <c r="B150" s="126"/>
      <c r="C150" s="118"/>
      <c r="D150" s="115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>
      <c r="A151" s="124"/>
      <c r="B151" s="126"/>
      <c r="C151" s="118"/>
      <c r="D151" s="115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>
      <c r="A152" s="124"/>
      <c r="B152" s="126"/>
      <c r="C152" s="118"/>
      <c r="D152" s="115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>
      <c r="A153" s="124"/>
      <c r="B153" s="126"/>
      <c r="C153" s="118"/>
      <c r="D153" s="115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>
      <c r="A154" s="125"/>
      <c r="B154" s="127"/>
      <c r="C154" s="119"/>
      <c r="D154" s="116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23" t="s">
        <v>92</v>
      </c>
      <c r="B155" s="159" t="s">
        <v>118</v>
      </c>
      <c r="C155" s="117" t="s">
        <v>181</v>
      </c>
      <c r="D155" s="100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24"/>
      <c r="B156" s="157"/>
      <c r="C156" s="118"/>
      <c r="D156" s="115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24"/>
      <c r="B157" s="157"/>
      <c r="C157" s="118"/>
      <c r="D157" s="115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24"/>
      <c r="B158" s="157"/>
      <c r="C158" s="118"/>
      <c r="D158" s="115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24"/>
      <c r="B159" s="157"/>
      <c r="C159" s="118"/>
      <c r="D159" s="115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25"/>
      <c r="B160" s="158"/>
      <c r="C160" s="119"/>
      <c r="D160" s="116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23" t="s">
        <v>93</v>
      </c>
      <c r="B161" s="103" t="s">
        <v>84</v>
      </c>
      <c r="C161" s="117" t="s">
        <v>185</v>
      </c>
      <c r="D161" s="100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24"/>
      <c r="B162" s="157"/>
      <c r="C162" s="118"/>
      <c r="D162" s="101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24"/>
      <c r="B163" s="157"/>
      <c r="C163" s="118"/>
      <c r="D163" s="101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24"/>
      <c r="B164" s="157"/>
      <c r="C164" s="118"/>
      <c r="D164" s="101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24"/>
      <c r="B165" s="157"/>
      <c r="C165" s="118"/>
      <c r="D165" s="101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25"/>
      <c r="B166" s="158"/>
      <c r="C166" s="119"/>
      <c r="D166" s="102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23" t="s">
        <v>94</v>
      </c>
      <c r="B167" s="103" t="s">
        <v>119</v>
      </c>
      <c r="C167" s="117" t="s">
        <v>181</v>
      </c>
      <c r="D167" s="142" t="s">
        <v>158</v>
      </c>
      <c r="E167" s="26" t="s">
        <v>47</v>
      </c>
      <c r="F167" s="13">
        <f t="shared" si="58"/>
        <v>202336.30862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36371.372669999997</v>
      </c>
      <c r="K167" s="73">
        <f t="shared" si="63"/>
        <v>36551.294999999998</v>
      </c>
      <c r="L167" s="73">
        <f t="shared" si="63"/>
        <v>38607.904000000002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24"/>
      <c r="B168" s="157"/>
      <c r="C168" s="118"/>
      <c r="D168" s="142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24"/>
      <c r="B169" s="157"/>
      <c r="C169" s="118"/>
      <c r="D169" s="142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24"/>
      <c r="B170" s="157"/>
      <c r="C170" s="118"/>
      <c r="D170" s="142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24"/>
      <c r="B171" s="157"/>
      <c r="C171" s="118"/>
      <c r="D171" s="142"/>
      <c r="E171" s="26" t="s">
        <v>57</v>
      </c>
      <c r="F171" s="13">
        <f t="shared" si="58"/>
        <v>202336.30862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v>36371.372669999997</v>
      </c>
      <c r="K171" s="17">
        <v>36551.294999999998</v>
      </c>
      <c r="L171" s="17">
        <v>38607.904000000002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25"/>
      <c r="B172" s="158"/>
      <c r="C172" s="119"/>
      <c r="D172" s="143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23" t="s">
        <v>102</v>
      </c>
      <c r="B173" s="103" t="s">
        <v>105</v>
      </c>
      <c r="C173" s="106" t="s">
        <v>195</v>
      </c>
      <c r="D173" s="100" t="s">
        <v>158</v>
      </c>
      <c r="E173" s="26" t="s">
        <v>47</v>
      </c>
      <c r="F173" s="13">
        <f t="shared" si="58"/>
        <v>1351.54387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316.33232999999996</v>
      </c>
      <c r="K173" s="14">
        <f t="shared" ref="K173:L173" si="64">K174+K176+K177+K178</f>
        <v>0</v>
      </c>
      <c r="L173" s="14">
        <f t="shared" si="64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24"/>
      <c r="B174" s="126"/>
      <c r="C174" s="107"/>
      <c r="D174" s="115"/>
      <c r="E174" s="26" t="s">
        <v>55</v>
      </c>
      <c r="F174" s="13">
        <f t="shared" si="58"/>
        <v>1283.0180700000001</v>
      </c>
      <c r="G174" s="16">
        <v>335.34931</v>
      </c>
      <c r="H174" s="74">
        <v>342.30331999999999</v>
      </c>
      <c r="I174" s="16">
        <v>305.15024</v>
      </c>
      <c r="J174" s="16">
        <v>300.21519999999998</v>
      </c>
      <c r="K174" s="16"/>
      <c r="L174" s="16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24"/>
      <c r="B175" s="126"/>
      <c r="C175" s="107"/>
      <c r="D175" s="115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16">
        <v>0</v>
      </c>
      <c r="K175" s="16"/>
      <c r="L175" s="16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24"/>
      <c r="B176" s="126"/>
      <c r="C176" s="107"/>
      <c r="D176" s="115"/>
      <c r="E176" s="26" t="s">
        <v>56</v>
      </c>
      <c r="F176" s="13">
        <f t="shared" si="58"/>
        <v>67.527259999999998</v>
      </c>
      <c r="G176" s="16">
        <v>17.64996</v>
      </c>
      <c r="H176" s="74">
        <v>18.01596</v>
      </c>
      <c r="I176" s="16">
        <v>16.06054</v>
      </c>
      <c r="J176" s="16">
        <v>15.800800000000001</v>
      </c>
      <c r="K176" s="16"/>
      <c r="L176" s="16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24"/>
      <c r="B177" s="126"/>
      <c r="C177" s="107"/>
      <c r="D177" s="115"/>
      <c r="E177" s="26" t="s">
        <v>57</v>
      </c>
      <c r="F177" s="13">
        <f t="shared" si="58"/>
        <v>0.99853999999999998</v>
      </c>
      <c r="G177" s="16">
        <v>0</v>
      </c>
      <c r="H177" s="74">
        <v>0.36068</v>
      </c>
      <c r="I177" s="76">
        <v>0.32152999999999998</v>
      </c>
      <c r="J177" s="76">
        <v>0.31633</v>
      </c>
      <c r="K177" s="76"/>
      <c r="L177" s="76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25"/>
      <c r="B178" s="127"/>
      <c r="C178" s="108"/>
      <c r="D178" s="116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23" t="s">
        <v>104</v>
      </c>
      <c r="B179" s="103" t="s">
        <v>125</v>
      </c>
      <c r="C179" s="117" t="s">
        <v>162</v>
      </c>
      <c r="D179" s="100" t="s">
        <v>161</v>
      </c>
      <c r="E179" s="26" t="s">
        <v>47</v>
      </c>
      <c r="F179" s="13">
        <f t="shared" si="58"/>
        <v>983.92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0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24"/>
      <c r="B180" s="126"/>
      <c r="C180" s="118"/>
      <c r="D180" s="115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24"/>
      <c r="B181" s="126"/>
      <c r="C181" s="118"/>
      <c r="D181" s="115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24"/>
      <c r="B182" s="126"/>
      <c r="C182" s="118"/>
      <c r="D182" s="115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24"/>
      <c r="B183" s="126"/>
      <c r="C183" s="118"/>
      <c r="D183" s="115"/>
      <c r="E183" s="26" t="s">
        <v>57</v>
      </c>
      <c r="F183" s="13">
        <f t="shared" si="58"/>
        <v>983.92</v>
      </c>
      <c r="G183" s="17">
        <f>475.89</f>
        <v>475.89</v>
      </c>
      <c r="H183" s="16">
        <v>356.5</v>
      </c>
      <c r="I183" s="16">
        <v>151.53</v>
      </c>
      <c r="J183" s="16"/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25"/>
      <c r="B184" s="127"/>
      <c r="C184" s="119"/>
      <c r="D184" s="116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23" t="s">
        <v>124</v>
      </c>
      <c r="B185" s="103" t="s">
        <v>129</v>
      </c>
      <c r="C185" s="111">
        <v>2023</v>
      </c>
      <c r="D185" s="100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24"/>
      <c r="B186" s="126"/>
      <c r="C186" s="128"/>
      <c r="D186" s="115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24"/>
      <c r="B187" s="126"/>
      <c r="C187" s="128"/>
      <c r="D187" s="115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24"/>
      <c r="B188" s="126"/>
      <c r="C188" s="128"/>
      <c r="D188" s="115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24"/>
      <c r="B189" s="126"/>
      <c r="C189" s="128"/>
      <c r="D189" s="115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25"/>
      <c r="B190" s="127"/>
      <c r="C190" s="112"/>
      <c r="D190" s="116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23" t="s">
        <v>78</v>
      </c>
      <c r="B191" s="123" t="s">
        <v>85</v>
      </c>
      <c r="C191" s="117" t="s">
        <v>187</v>
      </c>
      <c r="D191" s="100" t="s">
        <v>180</v>
      </c>
      <c r="E191" s="26" t="s">
        <v>47</v>
      </c>
      <c r="F191" s="13">
        <f t="shared" si="71"/>
        <v>131449.61246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26685.044800000003</v>
      </c>
      <c r="J191" s="14">
        <f>J197+J209+J246+J260+J267</f>
        <v>27184.408499999998</v>
      </c>
      <c r="K191" s="73">
        <f>K260</f>
        <v>10648.946820000001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24"/>
      <c r="B192" s="124"/>
      <c r="C192" s="118"/>
      <c r="D192" s="109"/>
      <c r="E192" s="26" t="s">
        <v>55</v>
      </c>
      <c r="F192" s="13">
        <f t="shared" si="71"/>
        <v>32780.1</v>
      </c>
      <c r="G192" s="14">
        <f t="shared" ref="G192:H192" si="72">G198+G210+G216+G204+G222+G228</f>
        <v>21</v>
      </c>
      <c r="H192" s="14">
        <f t="shared" si="72"/>
        <v>0</v>
      </c>
      <c r="I192" s="14">
        <f>I198+I210+I216+I204+I222+I228+I234+I240+I247+I254</f>
        <v>7</v>
      </c>
      <c r="J192" s="14">
        <f>J261+J268</f>
        <v>22752.1</v>
      </c>
      <c r="K192" s="73">
        <f>K261</f>
        <v>10000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24"/>
      <c r="B193" s="124"/>
      <c r="C193" s="118"/>
      <c r="D193" s="109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24"/>
      <c r="B194" s="124"/>
      <c r="C194" s="118"/>
      <c r="D194" s="109"/>
      <c r="E194" s="26" t="s">
        <v>56</v>
      </c>
      <c r="F194" s="13">
        <f t="shared" si="71"/>
        <v>29702.593580000001</v>
      </c>
      <c r="G194" s="14">
        <f t="shared" ref="G194" si="73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J263+J270</f>
        <v>1197.4789500000002</v>
      </c>
      <c r="K194" s="73">
        <f>K263</f>
        <v>638.29786999999999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24"/>
      <c r="B195" s="124"/>
      <c r="C195" s="118"/>
      <c r="D195" s="109"/>
      <c r="E195" s="26" t="s">
        <v>57</v>
      </c>
      <c r="F195" s="13">
        <f t="shared" si="71"/>
        <v>58401.46491000001</v>
      </c>
      <c r="G195" s="14">
        <f t="shared" ref="G195" si="74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2275.3166099999999</v>
      </c>
      <c r="J195" s="14">
        <f>J213+J250+J264+J271</f>
        <v>3234.8295499999999</v>
      </c>
      <c r="K195" s="73">
        <f>K264</f>
        <v>10.648949999999999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>
      <c r="A196" s="125"/>
      <c r="B196" s="125"/>
      <c r="C196" s="119"/>
      <c r="D196" s="110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0" t="s">
        <v>25</v>
      </c>
      <c r="B197" s="103" t="s">
        <v>108</v>
      </c>
      <c r="C197" s="117" t="s">
        <v>170</v>
      </c>
      <c r="D197" s="100" t="s">
        <v>176</v>
      </c>
      <c r="E197" s="26" t="s">
        <v>47</v>
      </c>
      <c r="F197" s="13">
        <f t="shared" si="71"/>
        <v>29.481060000000003</v>
      </c>
      <c r="G197" s="14">
        <f t="shared" ref="G197:L197" si="75">G198+G200+G201+G202</f>
        <v>22.105260000000001</v>
      </c>
      <c r="H197" s="14">
        <f t="shared" si="75"/>
        <v>0</v>
      </c>
      <c r="I197" s="14">
        <f t="shared" si="75"/>
        <v>7.3758000000000008</v>
      </c>
      <c r="J197" s="14">
        <f t="shared" si="75"/>
        <v>0</v>
      </c>
      <c r="K197" s="14">
        <f t="shared" si="75"/>
        <v>0</v>
      </c>
      <c r="L197" s="14">
        <f t="shared" si="75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1"/>
      <c r="B198" s="104"/>
      <c r="C198" s="118"/>
      <c r="D198" s="109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1"/>
      <c r="B199" s="104"/>
      <c r="C199" s="118"/>
      <c r="D199" s="109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1"/>
      <c r="B200" s="104"/>
      <c r="C200" s="118"/>
      <c r="D200" s="109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1"/>
      <c r="B201" s="104"/>
      <c r="C201" s="118"/>
      <c r="D201" s="109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2"/>
      <c r="B202" s="105"/>
      <c r="C202" s="119"/>
      <c r="D202" s="110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0" t="s">
        <v>26</v>
      </c>
      <c r="B203" s="103" t="s">
        <v>126</v>
      </c>
      <c r="C203" s="117">
        <v>2022</v>
      </c>
      <c r="D203" s="100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6">K204+K206+K207+K208</f>
        <v>0</v>
      </c>
      <c r="L203" s="14">
        <f t="shared" si="76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1"/>
      <c r="B204" s="104"/>
      <c r="C204" s="118"/>
      <c r="D204" s="144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1"/>
      <c r="B205" s="104"/>
      <c r="C205" s="118"/>
      <c r="D205" s="144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1"/>
      <c r="B206" s="104"/>
      <c r="C206" s="118"/>
      <c r="D206" s="144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1"/>
      <c r="B207" s="104"/>
      <c r="C207" s="118"/>
      <c r="D207" s="144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2"/>
      <c r="B208" s="105"/>
      <c r="C208" s="119"/>
      <c r="D208" s="145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0" t="s">
        <v>27</v>
      </c>
      <c r="B209" s="103" t="s">
        <v>134</v>
      </c>
      <c r="C209" s="117" t="s">
        <v>187</v>
      </c>
      <c r="D209" s="100" t="s">
        <v>173</v>
      </c>
      <c r="E209" s="26" t="s">
        <v>47</v>
      </c>
      <c r="F209" s="13">
        <f t="shared" si="71"/>
        <v>42064.468999999997</v>
      </c>
      <c r="G209" s="14">
        <f t="shared" ref="G209:H209" si="77">G210+G212+G213+G214</f>
        <v>31058.942999999999</v>
      </c>
      <c r="H209" s="14">
        <f t="shared" si="77"/>
        <v>6808.1949999999997</v>
      </c>
      <c r="I209" s="14">
        <f>I210+I212+I213+I214</f>
        <v>1536.4749999999999</v>
      </c>
      <c r="J209" s="14">
        <f t="shared" ref="J209:L209" si="78">J210+J212+J213+J214</f>
        <v>2660.8559999999998</v>
      </c>
      <c r="K209" s="73">
        <f t="shared" si="78"/>
        <v>0</v>
      </c>
      <c r="L209" s="73">
        <f t="shared" si="78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1"/>
      <c r="B210" s="104"/>
      <c r="C210" s="118"/>
      <c r="D210" s="109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1"/>
      <c r="B211" s="104"/>
      <c r="C211" s="118"/>
      <c r="D211" s="109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1"/>
      <c r="B212" s="104"/>
      <c r="C212" s="118"/>
      <c r="D212" s="109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18"/>
      <c r="D213" s="109"/>
      <c r="E213" s="26" t="s">
        <v>57</v>
      </c>
      <c r="F213" s="13">
        <f t="shared" si="71"/>
        <v>42064.468999999997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160.856+2500</f>
        <v>2660.8559999999998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2"/>
      <c r="B214" s="105"/>
      <c r="C214" s="119"/>
      <c r="D214" s="110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0" t="s">
        <v>28</v>
      </c>
      <c r="B215" s="159" t="s">
        <v>163</v>
      </c>
      <c r="C215" s="117">
        <v>2022</v>
      </c>
      <c r="D215" s="100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79">H216+H218+H219+H220</f>
        <v>0</v>
      </c>
      <c r="I215" s="14">
        <f t="shared" si="79"/>
        <v>0</v>
      </c>
      <c r="J215" s="14">
        <f t="shared" si="79"/>
        <v>0</v>
      </c>
      <c r="K215" s="14">
        <f t="shared" si="79"/>
        <v>0</v>
      </c>
      <c r="L215" s="14">
        <f t="shared" si="79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1"/>
      <c r="B216" s="104"/>
      <c r="C216" s="118"/>
      <c r="D216" s="144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1"/>
      <c r="B217" s="104"/>
      <c r="C217" s="118"/>
      <c r="D217" s="144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1"/>
      <c r="B218" s="104"/>
      <c r="C218" s="118"/>
      <c r="D218" s="144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04"/>
      <c r="C219" s="118"/>
      <c r="D219" s="144"/>
      <c r="E219" s="26" t="s">
        <v>57</v>
      </c>
      <c r="F219" s="13">
        <f t="shared" ref="F219:F237" si="80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2"/>
      <c r="B220" s="105"/>
      <c r="C220" s="119"/>
      <c r="D220" s="145"/>
      <c r="E220" s="26" t="s">
        <v>58</v>
      </c>
      <c r="F220" s="13">
        <f t="shared" si="80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0" t="s">
        <v>96</v>
      </c>
      <c r="B221" s="136" t="s">
        <v>139</v>
      </c>
      <c r="C221" s="139">
        <v>2022</v>
      </c>
      <c r="D221" s="100" t="s">
        <v>88</v>
      </c>
      <c r="E221" s="26" t="s">
        <v>47</v>
      </c>
      <c r="F221" s="13">
        <f t="shared" si="80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1"/>
      <c r="B222" s="137"/>
      <c r="C222" s="140"/>
      <c r="D222" s="101"/>
      <c r="E222" s="26" t="s">
        <v>55</v>
      </c>
      <c r="F222" s="13">
        <f t="shared" si="80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1"/>
      <c r="B223" s="137"/>
      <c r="C223" s="140"/>
      <c r="D223" s="101"/>
      <c r="E223" s="25" t="s">
        <v>168</v>
      </c>
      <c r="F223" s="13">
        <f t="shared" si="80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1"/>
      <c r="B224" s="137"/>
      <c r="C224" s="140"/>
      <c r="D224" s="101"/>
      <c r="E224" s="26" t="s">
        <v>56</v>
      </c>
      <c r="F224" s="13">
        <f t="shared" si="80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37"/>
      <c r="C225" s="140"/>
      <c r="D225" s="101"/>
      <c r="E225" s="26" t="s">
        <v>57</v>
      </c>
      <c r="F225" s="13">
        <f t="shared" si="80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2"/>
      <c r="B226" s="138"/>
      <c r="C226" s="141"/>
      <c r="D226" s="102"/>
      <c r="E226" s="26" t="s">
        <v>58</v>
      </c>
      <c r="F226" s="13">
        <f t="shared" si="80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0" t="s">
        <v>107</v>
      </c>
      <c r="B227" s="103" t="s">
        <v>109</v>
      </c>
      <c r="C227" s="117">
        <v>2023</v>
      </c>
      <c r="D227" s="100" t="s">
        <v>132</v>
      </c>
      <c r="E227" s="26" t="s">
        <v>47</v>
      </c>
      <c r="F227" s="13">
        <f t="shared" si="80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1">K228+K230+K231+K232</f>
        <v>0</v>
      </c>
      <c r="L227" s="14">
        <f t="shared" si="81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1"/>
      <c r="B228" s="104"/>
      <c r="C228" s="118"/>
      <c r="D228" s="109"/>
      <c r="E228" s="26" t="s">
        <v>55</v>
      </c>
      <c r="F228" s="13">
        <f t="shared" si="80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1"/>
      <c r="B229" s="104"/>
      <c r="C229" s="118"/>
      <c r="D229" s="109"/>
      <c r="E229" s="25" t="s">
        <v>168</v>
      </c>
      <c r="F229" s="13">
        <f t="shared" si="80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1"/>
      <c r="B230" s="104"/>
      <c r="C230" s="118"/>
      <c r="D230" s="109"/>
      <c r="E230" s="26" t="s">
        <v>56</v>
      </c>
      <c r="F230" s="13">
        <f t="shared" si="80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18"/>
      <c r="D231" s="109"/>
      <c r="E231" s="26" t="s">
        <v>57</v>
      </c>
      <c r="F231" s="13">
        <f t="shared" si="80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2"/>
      <c r="B232" s="105"/>
      <c r="C232" s="119"/>
      <c r="D232" s="110"/>
      <c r="E232" s="26" t="s">
        <v>58</v>
      </c>
      <c r="F232" s="13">
        <f t="shared" si="80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0" t="s">
        <v>135</v>
      </c>
      <c r="B233" s="103" t="s">
        <v>136</v>
      </c>
      <c r="C233" s="117">
        <v>2023</v>
      </c>
      <c r="D233" s="100" t="s">
        <v>137</v>
      </c>
      <c r="E233" s="26" t="s">
        <v>47</v>
      </c>
      <c r="F233" s="13">
        <f t="shared" si="80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2">K234+K236+K237+K238</f>
        <v>0</v>
      </c>
      <c r="L233" s="14">
        <f t="shared" si="82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1"/>
      <c r="B234" s="104"/>
      <c r="C234" s="118"/>
      <c r="D234" s="109"/>
      <c r="E234" s="26" t="s">
        <v>55</v>
      </c>
      <c r="F234" s="13">
        <f t="shared" si="80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1"/>
      <c r="B235" s="104"/>
      <c r="C235" s="118"/>
      <c r="D235" s="109"/>
      <c r="E235" s="25" t="s">
        <v>168</v>
      </c>
      <c r="F235" s="13">
        <f t="shared" si="80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1"/>
      <c r="B236" s="104"/>
      <c r="C236" s="118"/>
      <c r="D236" s="109"/>
      <c r="E236" s="26" t="s">
        <v>56</v>
      </c>
      <c r="F236" s="13">
        <f t="shared" si="80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18"/>
      <c r="D237" s="109"/>
      <c r="E237" s="26" t="s">
        <v>57</v>
      </c>
      <c r="F237" s="13">
        <f t="shared" si="80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2"/>
      <c r="B238" s="105"/>
      <c r="C238" s="119"/>
      <c r="D238" s="110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0" t="s">
        <v>166</v>
      </c>
      <c r="B239" s="103" t="s">
        <v>167</v>
      </c>
      <c r="C239" s="117">
        <v>2024</v>
      </c>
      <c r="D239" s="100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1"/>
      <c r="B240" s="104"/>
      <c r="C240" s="118"/>
      <c r="D240" s="109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1"/>
      <c r="B241" s="104"/>
      <c r="C241" s="118"/>
      <c r="D241" s="109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1"/>
      <c r="B242" s="104"/>
      <c r="C242" s="118"/>
      <c r="D242" s="109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1"/>
      <c r="B243" s="104"/>
      <c r="C243" s="118"/>
      <c r="D243" s="109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1"/>
      <c r="B244" s="104"/>
      <c r="C244" s="118"/>
      <c r="D244" s="109"/>
      <c r="E244" s="111" t="s">
        <v>58</v>
      </c>
      <c r="F244" s="113">
        <f>G244+H244+I244+J244+K244</f>
        <v>0</v>
      </c>
      <c r="G244" s="98">
        <v>0</v>
      </c>
      <c r="H244" s="98">
        <v>0</v>
      </c>
      <c r="I244" s="98">
        <v>0</v>
      </c>
      <c r="J244" s="98">
        <v>0</v>
      </c>
      <c r="K244" s="98">
        <v>0</v>
      </c>
      <c r="L244" s="98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2"/>
      <c r="B245" s="105"/>
      <c r="C245" s="119"/>
      <c r="D245" s="110"/>
      <c r="E245" s="112"/>
      <c r="F245" s="114"/>
      <c r="G245" s="99"/>
      <c r="H245" s="99"/>
      <c r="I245" s="99"/>
      <c r="J245" s="99"/>
      <c r="K245" s="99"/>
      <c r="L245" s="99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0" t="s">
        <v>174</v>
      </c>
      <c r="B246" s="103" t="s">
        <v>175</v>
      </c>
      <c r="C246" s="117" t="s">
        <v>194</v>
      </c>
      <c r="D246" s="100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1"/>
      <c r="B247" s="104"/>
      <c r="C247" s="118"/>
      <c r="D247" s="109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1"/>
      <c r="B248" s="104"/>
      <c r="C248" s="118"/>
      <c r="D248" s="109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1"/>
      <c r="B249" s="104"/>
      <c r="C249" s="118"/>
      <c r="D249" s="109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1"/>
      <c r="B250" s="104"/>
      <c r="C250" s="118"/>
      <c r="D250" s="109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16"/>
      <c r="J250" s="16">
        <f>250+300</f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1"/>
      <c r="B251" s="104"/>
      <c r="C251" s="118"/>
      <c r="D251" s="109"/>
      <c r="E251" s="111" t="s">
        <v>58</v>
      </c>
      <c r="F251" s="113">
        <f>G251+H251+I251+J251+K251</f>
        <v>0</v>
      </c>
      <c r="G251" s="98">
        <v>0</v>
      </c>
      <c r="H251" s="98">
        <v>0</v>
      </c>
      <c r="I251" s="98">
        <v>0</v>
      </c>
      <c r="J251" s="98">
        <v>0</v>
      </c>
      <c r="K251" s="98">
        <v>0</v>
      </c>
      <c r="L251" s="98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2"/>
      <c r="B252" s="105"/>
      <c r="C252" s="119"/>
      <c r="D252" s="110"/>
      <c r="E252" s="112"/>
      <c r="F252" s="114"/>
      <c r="G252" s="99"/>
      <c r="H252" s="99"/>
      <c r="I252" s="99"/>
      <c r="J252" s="99"/>
      <c r="K252" s="99"/>
      <c r="L252" s="99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0" t="s">
        <v>177</v>
      </c>
      <c r="B253" s="103" t="s">
        <v>178</v>
      </c>
      <c r="C253" s="117">
        <v>2024</v>
      </c>
      <c r="D253" s="100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1"/>
      <c r="B254" s="104"/>
      <c r="C254" s="118"/>
      <c r="D254" s="109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1"/>
      <c r="B255" s="104"/>
      <c r="C255" s="118"/>
      <c r="D255" s="109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1"/>
      <c r="B256" s="104"/>
      <c r="C256" s="118"/>
      <c r="D256" s="109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1"/>
      <c r="B257" s="104"/>
      <c r="C257" s="118"/>
      <c r="D257" s="109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1"/>
      <c r="B258" s="104"/>
      <c r="C258" s="118"/>
      <c r="D258" s="109"/>
      <c r="E258" s="111" t="s">
        <v>58</v>
      </c>
      <c r="F258" s="113">
        <f>G258+H258+I258+J258+K258</f>
        <v>0</v>
      </c>
      <c r="G258" s="98">
        <v>0</v>
      </c>
      <c r="H258" s="98">
        <v>0</v>
      </c>
      <c r="I258" s="98">
        <v>0</v>
      </c>
      <c r="J258" s="98">
        <v>0</v>
      </c>
      <c r="K258" s="98">
        <v>0</v>
      </c>
      <c r="L258" s="98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2"/>
      <c r="B259" s="105"/>
      <c r="C259" s="119"/>
      <c r="D259" s="110"/>
      <c r="E259" s="112"/>
      <c r="F259" s="114"/>
      <c r="G259" s="99"/>
      <c r="H259" s="99"/>
      <c r="I259" s="99"/>
      <c r="J259" s="99"/>
      <c r="K259" s="99"/>
      <c r="L259" s="99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>
      <c r="A260" s="100" t="s">
        <v>197</v>
      </c>
      <c r="B260" s="103" t="s">
        <v>199</v>
      </c>
      <c r="C260" s="106" t="s">
        <v>200</v>
      </c>
      <c r="D260" s="100" t="s">
        <v>148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>
      <c r="A261" s="101"/>
      <c r="B261" s="104"/>
      <c r="C261" s="107"/>
      <c r="D261" s="109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>
      <c r="A262" s="101"/>
      <c r="B262" s="104"/>
      <c r="C262" s="107"/>
      <c r="D262" s="109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>
      <c r="A263" s="101"/>
      <c r="B263" s="104"/>
      <c r="C263" s="107"/>
      <c r="D263" s="109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>
      <c r="A264" s="101"/>
      <c r="B264" s="104"/>
      <c r="C264" s="107"/>
      <c r="D264" s="109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>
      <c r="A265" s="101"/>
      <c r="B265" s="104"/>
      <c r="C265" s="107"/>
      <c r="D265" s="109"/>
      <c r="E265" s="111" t="s">
        <v>58</v>
      </c>
      <c r="F265" s="113">
        <f>G265+H265+I265+J265+K265</f>
        <v>0</v>
      </c>
      <c r="G265" s="98">
        <v>0</v>
      </c>
      <c r="H265" s="98">
        <v>0</v>
      </c>
      <c r="I265" s="98">
        <v>0</v>
      </c>
      <c r="J265" s="98">
        <v>0</v>
      </c>
      <c r="K265" s="98">
        <v>0</v>
      </c>
      <c r="L265" s="98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>
      <c r="A266" s="102"/>
      <c r="B266" s="105"/>
      <c r="C266" s="108"/>
      <c r="D266" s="110"/>
      <c r="E266" s="112"/>
      <c r="F266" s="114"/>
      <c r="G266" s="99"/>
      <c r="H266" s="99"/>
      <c r="I266" s="99"/>
      <c r="J266" s="99"/>
      <c r="K266" s="99"/>
      <c r="L266" s="99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>
      <c r="A267" s="100" t="s">
        <v>198</v>
      </c>
      <c r="B267" s="103" t="s">
        <v>201</v>
      </c>
      <c r="C267" s="106">
        <v>2025</v>
      </c>
      <c r="D267" s="100" t="s">
        <v>148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>
      <c r="A268" s="101"/>
      <c r="B268" s="104"/>
      <c r="C268" s="107"/>
      <c r="D268" s="109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>
      <c r="A269" s="101"/>
      <c r="B269" s="104"/>
      <c r="C269" s="107"/>
      <c r="D269" s="109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>
      <c r="A270" s="101"/>
      <c r="B270" s="104"/>
      <c r="C270" s="107"/>
      <c r="D270" s="109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>
      <c r="A271" s="101"/>
      <c r="B271" s="104"/>
      <c r="C271" s="107"/>
      <c r="D271" s="109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>
      <c r="A272" s="101"/>
      <c r="B272" s="104"/>
      <c r="C272" s="107"/>
      <c r="D272" s="109"/>
      <c r="E272" s="111" t="s">
        <v>58</v>
      </c>
      <c r="F272" s="113">
        <f>G272+H272+I272+J272+K272</f>
        <v>0</v>
      </c>
      <c r="G272" s="98">
        <v>0</v>
      </c>
      <c r="H272" s="98">
        <v>0</v>
      </c>
      <c r="I272" s="98">
        <v>0</v>
      </c>
      <c r="J272" s="98">
        <v>0</v>
      </c>
      <c r="K272" s="98">
        <v>0</v>
      </c>
      <c r="L272" s="98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>
      <c r="A273" s="102"/>
      <c r="B273" s="105"/>
      <c r="C273" s="108"/>
      <c r="D273" s="110"/>
      <c r="E273" s="112"/>
      <c r="F273" s="114"/>
      <c r="G273" s="99"/>
      <c r="H273" s="99"/>
      <c r="I273" s="99"/>
      <c r="J273" s="99"/>
      <c r="K273" s="99"/>
      <c r="L273" s="9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>
      <c r="A274" s="120"/>
      <c r="B274" s="146" t="s">
        <v>72</v>
      </c>
      <c r="C274" s="117" t="s">
        <v>181</v>
      </c>
      <c r="D274" s="142"/>
      <c r="E274" s="25" t="s">
        <v>47</v>
      </c>
      <c r="F274" s="23">
        <f t="shared" ref="F274:J275" si="83">F11+F65+F77+F119+F191</f>
        <v>1380923.0711400001</v>
      </c>
      <c r="G274" s="23">
        <f t="shared" si="83"/>
        <v>233788.01252999998</v>
      </c>
      <c r="H274" s="23">
        <f t="shared" si="83"/>
        <v>207030.61450999998</v>
      </c>
      <c r="I274" s="23">
        <f t="shared" si="83"/>
        <v>234752.58478</v>
      </c>
      <c r="J274" s="23">
        <f t="shared" si="83"/>
        <v>243498.14850000001</v>
      </c>
      <c r="K274" s="70">
        <f>K11+K65+K77+K119+K191+K107+K179</f>
        <v>231022.11582000001</v>
      </c>
      <c r="L274" s="70">
        <f>L11+L65+L77+L119+L191</f>
        <v>230831.595</v>
      </c>
      <c r="M274" s="33">
        <v>2025</v>
      </c>
      <c r="N274" s="96">
        <f>J274-J246-J209+160.856</f>
        <v>240448.14850000001</v>
      </c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>
      <c r="A275" s="121"/>
      <c r="B275" s="147"/>
      <c r="C275" s="118"/>
      <c r="D275" s="142"/>
      <c r="E275" s="25" t="s">
        <v>55</v>
      </c>
      <c r="F275" s="23">
        <f t="shared" si="83"/>
        <v>40804.118069999997</v>
      </c>
      <c r="G275" s="23">
        <f t="shared" si="83"/>
        <v>356.34931</v>
      </c>
      <c r="H275" s="23">
        <f t="shared" si="83"/>
        <v>6245.4033200000003</v>
      </c>
      <c r="I275" s="23">
        <f t="shared" si="83"/>
        <v>1150.05024</v>
      </c>
      <c r="J275" s="23">
        <f t="shared" si="83"/>
        <v>23052.315199999997</v>
      </c>
      <c r="K275" s="70">
        <f>K12+K66+K78+K120+K192</f>
        <v>10000</v>
      </c>
      <c r="L275" s="70">
        <f>L12+L66+L78+L120+L192</f>
        <v>0</v>
      </c>
      <c r="M275" s="33">
        <v>2024</v>
      </c>
      <c r="N275" s="96">
        <f>I274-I246-I239-I197</f>
        <v>224169.17898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>
      <c r="A276" s="121"/>
      <c r="B276" s="147"/>
      <c r="C276" s="118"/>
      <c r="D276" s="142"/>
      <c r="E276" s="25" t="s">
        <v>168</v>
      </c>
      <c r="F276" s="23">
        <f t="shared" ref="F276:H279" si="84">F13+F67+F79+F121+F193</f>
        <v>10565.45397</v>
      </c>
      <c r="G276" s="70">
        <f t="shared" si="84"/>
        <v>0</v>
      </c>
      <c r="H276" s="70">
        <f t="shared" si="84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>
      <c r="A277" s="121"/>
      <c r="B277" s="147"/>
      <c r="C277" s="118"/>
      <c r="D277" s="142"/>
      <c r="E277" s="25" t="s">
        <v>56</v>
      </c>
      <c r="F277" s="23">
        <f t="shared" si="84"/>
        <v>30520.377420000001</v>
      </c>
      <c r="G277" s="23">
        <f t="shared" si="84"/>
        <v>13484.10122</v>
      </c>
      <c r="H277" s="23">
        <f t="shared" si="84"/>
        <v>856.86382000000003</v>
      </c>
      <c r="I277" s="23">
        <f>I14+I74+I80+I122+I194</f>
        <v>14003.834760000002</v>
      </c>
      <c r="J277" s="23">
        <f>J14+J68+J80+J122+J194</f>
        <v>1321.2797500000001</v>
      </c>
      <c r="K277" s="70">
        <f>K14+K68+K80+K122+K194</f>
        <v>746.29786999999999</v>
      </c>
      <c r="L277" s="70">
        <f>L14+L68+L80+L122+L194</f>
        <v>108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>
      <c r="A278" s="121"/>
      <c r="B278" s="147"/>
      <c r="C278" s="118"/>
      <c r="D278" s="142"/>
      <c r="E278" s="25" t="s">
        <v>57</v>
      </c>
      <c r="F278" s="23">
        <f t="shared" si="84"/>
        <v>1299033.1216800001</v>
      </c>
      <c r="G278" s="23">
        <f t="shared" si="84"/>
        <v>219947.56200000001</v>
      </c>
      <c r="H278" s="23">
        <f t="shared" si="84"/>
        <v>199928.34736999997</v>
      </c>
      <c r="I278" s="23">
        <f>I15+I69+I81+I123+I195</f>
        <v>209033.24581000002</v>
      </c>
      <c r="J278" s="23">
        <f>J15+J69+J81+J123+J195</f>
        <v>219124.55355000001</v>
      </c>
      <c r="K278" s="70">
        <f>K15+K69+K81+K123+K195+K111+K183</f>
        <v>220275.81795</v>
      </c>
      <c r="L278" s="70">
        <f>L15+L69+L81+L123+L195+L111+L183</f>
        <v>230723.595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>
      <c r="A279" s="122"/>
      <c r="B279" s="148"/>
      <c r="C279" s="119"/>
      <c r="D279" s="143"/>
      <c r="E279" s="25" t="s">
        <v>58</v>
      </c>
      <c r="F279" s="13">
        <f t="shared" si="84"/>
        <v>0</v>
      </c>
      <c r="G279" s="23">
        <f t="shared" si="84"/>
        <v>0</v>
      </c>
      <c r="H279" s="23">
        <f t="shared" si="84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>
      <c r="F285" s="37"/>
      <c r="H285" s="61"/>
      <c r="I285" s="61"/>
      <c r="J285" s="61"/>
      <c r="K285" s="68"/>
      <c r="L285" s="68"/>
    </row>
    <row r="286" spans="1:53" s="33" customFormat="1" ht="21.75" customHeight="1">
      <c r="F286" s="37"/>
      <c r="H286" s="61"/>
      <c r="I286" s="61"/>
      <c r="J286" s="61"/>
      <c r="K286" s="68"/>
      <c r="L286" s="68"/>
    </row>
    <row r="287" spans="1:53" s="33" customFormat="1" ht="21.75" customHeight="1">
      <c r="F287" s="37"/>
      <c r="H287" s="61"/>
      <c r="I287" s="61"/>
      <c r="J287" s="61"/>
      <c r="K287" s="68"/>
      <c r="L287" s="68"/>
    </row>
    <row r="288" spans="1:53" s="33" customFormat="1" ht="21.75" customHeight="1">
      <c r="F288" s="37"/>
      <c r="H288" s="61"/>
      <c r="I288" s="61"/>
      <c r="J288" s="61"/>
      <c r="K288" s="68"/>
      <c r="L288" s="68"/>
    </row>
    <row r="289" spans="1:52" s="33" customFormat="1" ht="21.75" customHeight="1">
      <c r="F289" s="37"/>
      <c r="H289" s="61"/>
      <c r="I289" s="61"/>
      <c r="J289" s="61"/>
      <c r="K289" s="68"/>
      <c r="L289" s="68"/>
    </row>
    <row r="290" spans="1:52" s="33" customFormat="1" ht="21.75" customHeight="1">
      <c r="F290" s="37"/>
      <c r="H290" s="61"/>
      <c r="I290" s="61"/>
      <c r="J290" s="61"/>
      <c r="K290" s="68"/>
      <c r="L290" s="68"/>
    </row>
    <row r="291" spans="1:52" s="33" customFormat="1" ht="21.75" customHeight="1">
      <c r="F291" s="37"/>
      <c r="H291" s="61"/>
      <c r="I291" s="61"/>
      <c r="J291" s="61"/>
      <c r="K291" s="68"/>
      <c r="L291" s="68"/>
    </row>
    <row r="292" spans="1:52" s="33" customFormat="1" ht="21.75" customHeight="1">
      <c r="F292" s="37"/>
      <c r="H292" s="61"/>
      <c r="I292" s="61"/>
      <c r="J292" s="61"/>
      <c r="K292" s="68"/>
      <c r="L292" s="68"/>
    </row>
    <row r="293" spans="1:52" s="33" customFormat="1" ht="21.75" customHeight="1">
      <c r="F293" s="37"/>
      <c r="H293" s="61"/>
      <c r="I293" s="61"/>
      <c r="J293" s="61"/>
      <c r="K293" s="68"/>
      <c r="L293" s="68"/>
    </row>
    <row r="294" spans="1:52" s="33" customFormat="1" ht="21.75" customHeight="1">
      <c r="F294" s="37"/>
      <c r="H294" s="61"/>
      <c r="I294" s="61"/>
      <c r="J294" s="61"/>
      <c r="K294" s="68"/>
      <c r="L294" s="68"/>
    </row>
    <row r="295" spans="1:52" s="33" customFormat="1" ht="21.75" customHeight="1">
      <c r="F295" s="37"/>
      <c r="H295" s="61"/>
      <c r="I295" s="61"/>
      <c r="J295" s="61"/>
      <c r="K295" s="68"/>
      <c r="L295" s="68"/>
    </row>
    <row r="296" spans="1:52" s="33" customFormat="1" ht="21.75" customHeight="1">
      <c r="F296" s="37"/>
      <c r="H296" s="61"/>
      <c r="I296" s="61"/>
      <c r="J296" s="61"/>
      <c r="K296" s="68"/>
      <c r="L296" s="68"/>
    </row>
    <row r="297" spans="1:52" s="33" customFormat="1" ht="21.75" customHeight="1">
      <c r="F297" s="37"/>
      <c r="H297" s="61"/>
      <c r="I297" s="61"/>
      <c r="J297" s="61"/>
      <c r="K297" s="68"/>
      <c r="L297" s="68"/>
    </row>
    <row r="298" spans="1:52" s="33" customFormat="1" ht="21.75" customHeight="1">
      <c r="F298" s="37"/>
      <c r="H298" s="61"/>
      <c r="I298" s="61"/>
      <c r="J298" s="61"/>
      <c r="K298" s="68"/>
      <c r="L298" s="68"/>
    </row>
    <row r="299" spans="1:52" s="33" customFormat="1" ht="21.75" customHeight="1">
      <c r="F299" s="37"/>
      <c r="H299" s="61"/>
      <c r="I299" s="61"/>
      <c r="J299" s="61"/>
      <c r="K299" s="68"/>
      <c r="L299" s="68"/>
    </row>
    <row r="300" spans="1:52" s="33" customFormat="1" ht="21.75" customHeight="1">
      <c r="F300" s="37"/>
      <c r="H300" s="61"/>
      <c r="I300" s="61"/>
      <c r="J300" s="61"/>
      <c r="K300" s="68"/>
      <c r="L300" s="68"/>
    </row>
    <row r="301" spans="1:52" s="63" customFormat="1" ht="21.75" customHeight="1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2025-02-03T07:03:11Z</dcterms:modified>
</cp:coreProperties>
</file>